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heet1" sheetId="1" r:id="rId1"/>
    <sheet name="Template" sheetId="2" r:id="rId2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<sst xmlns="http://schemas.openxmlformats.org/spreadsheetml/2006/main" count="37" uniqueCount="34">
  <si>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by inserting columns and rows and changing formulas to calc. the average X-Dbar and range R-bar. </t>
  </si>
  <si>
    <t>FIRST STEP:</t>
  </si>
  <si>
    <t>Coefficients:</t>
  </si>
  <si>
    <t>SECOND STEP:</t>
  </si>
  <si>
    <t>Measures resulting from controls</t>
  </si>
  <si>
    <t>Then charts are automatically plotted.</t>
  </si>
  <si>
    <t>X-bar</t>
  </si>
  <si>
    <t>X-Dbar</t>
  </si>
  <si>
    <t>R</t>
  </si>
  <si>
    <t>R-bar</t>
  </si>
  <si>
    <t>SUM</t>
  </si>
  <si>
    <r>
      <t>A</t>
    </r>
    <r>
      <rPr>
        <vertAlign val="subscript"/>
        <sz val="12"/>
        <rFont val="Arial"/>
        <family val="2"/>
      </rPr>
      <t>2</t>
    </r>
  </si>
  <si>
    <r>
      <t>D</t>
    </r>
    <r>
      <rPr>
        <vertAlign val="subscript"/>
        <sz val="12"/>
        <rFont val="Arial"/>
        <family val="2"/>
      </rPr>
      <t>4</t>
    </r>
  </si>
  <si>
    <r>
      <t>D</t>
    </r>
    <r>
      <rPr>
        <vertAlign val="subscript"/>
        <sz val="12"/>
        <rFont val="Arial"/>
        <family val="2"/>
      </rPr>
      <t>3</t>
    </r>
  </si>
  <si>
    <r>
      <t>X</t>
    </r>
    <r>
      <rPr>
        <vertAlign val="subscript"/>
        <sz val="12"/>
        <rFont val="Arial"/>
        <family val="2"/>
      </rPr>
      <t>1</t>
    </r>
  </si>
  <si>
    <r>
      <t>X</t>
    </r>
    <r>
      <rPr>
        <vertAlign val="subscript"/>
        <sz val="12"/>
        <rFont val="Arial"/>
        <family val="2"/>
      </rPr>
      <t>2</t>
    </r>
  </si>
  <si>
    <r>
      <t>X</t>
    </r>
    <r>
      <rPr>
        <vertAlign val="subscript"/>
        <sz val="12"/>
        <rFont val="Arial"/>
        <family val="2"/>
      </rPr>
      <t>3</t>
    </r>
  </si>
  <si>
    <r>
      <t>X</t>
    </r>
    <r>
      <rPr>
        <vertAlign val="subscript"/>
        <sz val="12"/>
        <rFont val="Arial"/>
        <family val="2"/>
      </rPr>
      <t>4</t>
    </r>
  </si>
  <si>
    <r>
      <t>X</t>
    </r>
    <r>
      <rPr>
        <vertAlign val="subscript"/>
        <sz val="12"/>
        <rFont val="Arial"/>
        <family val="2"/>
      </rPr>
      <t>5</t>
    </r>
  </si>
  <si>
    <r>
      <t>UCL-X</t>
    </r>
    <r>
      <rPr>
        <vertAlign val="subscript"/>
        <sz val="12"/>
        <rFont val="Arial"/>
        <family val="2"/>
      </rPr>
      <t>-bar</t>
    </r>
  </si>
  <si>
    <r>
      <t>LCL-X</t>
    </r>
    <r>
      <rPr>
        <vertAlign val="subscript"/>
        <sz val="12"/>
        <rFont val="Arial"/>
        <family val="2"/>
      </rPr>
      <t>-bar</t>
    </r>
  </si>
  <si>
    <r>
      <t>UCL</t>
    </r>
    <r>
      <rPr>
        <vertAlign val="subscript"/>
        <sz val="12"/>
        <rFont val="Arial"/>
        <family val="2"/>
      </rPr>
      <t>R</t>
    </r>
  </si>
  <si>
    <r>
      <t>LCL</t>
    </r>
    <r>
      <rPr>
        <vertAlign val="subscript"/>
        <sz val="12"/>
        <rFont val="Arial"/>
        <family val="2"/>
      </rPr>
      <t>R</t>
    </r>
  </si>
  <si>
    <t>To complete the following table, each measure obtained for the quality characteristic</t>
  </si>
  <si>
    <t xml:space="preserve"> is entered. </t>
  </si>
  <si>
    <t>Sample</t>
  </si>
  <si>
    <t>Sample Size</t>
  </si>
  <si>
    <t xml:space="preserve">This spreadsheet allows plotting X bar-charts and R- charts using your own data set. </t>
  </si>
  <si>
    <t>Coefficients for the central line and limits</t>
  </si>
  <si>
    <t xml:space="preserve">Depending on the sample size n used in the quality control analysis, the coefficients have different values. </t>
  </si>
  <si>
    <t xml:space="preserve">In our template the sample size is 5 (X1 to X5), and the number of samples is 25 at maximum but it can be higher </t>
  </si>
  <si>
    <t>Blue in Green Recycling and Manufacturing Company CONTROL CHART Template FOR VARIABLES (v. B3.0)</t>
  </si>
  <si>
    <t>During 24 weeks, We had taken 5 plastic processing machines to control amount carbon emission while they were operating.</t>
  </si>
  <si>
    <t>Thus, the size of sample is 5. Values are estimated in tonnes of carbon dioxide per processing machines operating.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</si>
</sst>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00"/>
    <numFmt numFmtId="185" formatCode="0.0000"/>
    <numFmt numFmtId="186" formatCode="0.00000"/>
    <numFmt numFmtId="187" formatCode="0.00000000000"/>
    <numFmt numFmtId="188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vertAlign val="subscript"/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slantDashDot">
        <color rgb="FFFF0000"/>
      </bottom>
    </border>
    <border>
      <left>
        <color indexed="63"/>
      </left>
      <right>
        <color indexed="63"/>
      </right>
      <top>
        <color indexed="63"/>
      </top>
      <bottom style="slantDashDot">
        <color rgb="FFFF0000"/>
      </bottom>
    </border>
    <border>
      <left>
        <color indexed="63"/>
      </left>
      <right style="medium"/>
      <top>
        <color indexed="63"/>
      </top>
      <bottom style="slantDashDot">
        <color rgb="FFFF0000"/>
      </bottom>
    </border>
    <border>
      <left style="slantDashDot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slantDashDot">
        <color rgb="FFFF0000"/>
      </top>
      <bottom style="slantDashDot">
        <color rgb="FFFF0000"/>
      </bottom>
    </border>
    <border>
      <left>
        <color indexed="63"/>
      </left>
      <right>
        <color indexed="63"/>
      </right>
      <top style="slantDashDot">
        <color rgb="FFFF0000"/>
      </top>
      <bottom style="slantDashDot">
        <color rgb="FFFF0000"/>
      </bottom>
    </border>
    <border>
      <left style="slantDashDot">
        <color rgb="FFFF0000"/>
      </left>
      <right>
        <color indexed="63"/>
      </right>
      <top style="slantDashDot">
        <color rgb="FFFF0000"/>
      </top>
      <bottom style="slantDashDot">
        <color rgb="FFFF0000"/>
      </bottom>
    </border>
    <border>
      <left>
        <color indexed="63"/>
      </left>
      <right style="medium"/>
      <top style="slantDashDot">
        <color rgb="FFFF0000"/>
      </top>
      <bottom style="slantDashDot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18" borderId="27" xfId="0" applyFont="1" applyFill="1" applyBorder="1" applyAlignment="1">
      <alignment horizontal="center"/>
    </xf>
    <xf numFmtId="0" fontId="4" fillId="18" borderId="28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18" borderId="29" xfId="0" applyFont="1" applyFill="1" applyBorder="1" applyAlignment="1">
      <alignment horizontal="center"/>
    </xf>
    <xf numFmtId="0" fontId="4" fillId="18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bar-chart</a:t>
            </a:r>
          </a:p>
        </c:rich>
      </c:tx>
      <c:layout>
        <c:manualLayout>
          <c:xMode val="factor"/>
          <c:yMode val="factor"/>
          <c:x val="-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885"/>
          <c:w val="0.7357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Template!$J$30</c:f>
              <c:strCache>
                <c:ptCount val="1"/>
                <c:pt idx="0">
                  <c:v>X-Dbar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Template!$B$31:$B$54</c:f>
              <c:numCache/>
            </c:numRef>
          </c:cat>
          <c:val>
            <c:numRef>
              <c:f>Template!$J$31:$J$54</c:f>
              <c:numCache/>
            </c:numRef>
          </c:val>
          <c:smooth val="0"/>
        </c:ser>
        <c:ser>
          <c:idx val="1"/>
          <c:order val="1"/>
          <c:tx>
            <c:strRef>
              <c:f>Template!$I$30</c:f>
              <c:strCache>
                <c:ptCount val="1"/>
                <c:pt idx="0">
                  <c:v>UCL-X-bar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Template!$I$31:$I$54</c:f>
              <c:numCache/>
            </c:numRef>
          </c:val>
          <c:smooth val="0"/>
        </c:ser>
        <c:ser>
          <c:idx val="2"/>
          <c:order val="2"/>
          <c:tx>
            <c:strRef>
              <c:f>Template!$K$30</c:f>
              <c:strCache>
                <c:ptCount val="1"/>
                <c:pt idx="0">
                  <c:v>LCL-X-bar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Template!$K$31:$K$54</c:f>
              <c:numCache/>
            </c:numRef>
          </c:val>
          <c:smooth val="0"/>
        </c:ser>
        <c:ser>
          <c:idx val="3"/>
          <c:order val="3"/>
          <c:tx>
            <c:strRef>
              <c:f>Template!$H$30</c:f>
              <c:strCache>
                <c:ptCount val="1"/>
                <c:pt idx="0">
                  <c:v>X-bar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Template!$H$31:$H$54</c:f>
              <c:numCache/>
            </c:numRef>
          </c:val>
          <c:smooth val="0"/>
        </c:ser>
        <c:marker val="1"/>
        <c:axId val="52149758"/>
        <c:axId val="66694639"/>
      </c:lineChart>
      <c:catAx>
        <c:axId val="521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4639"/>
        <c:crosses val="autoZero"/>
        <c:auto val="1"/>
        <c:lblOffset val="100"/>
        <c:tickLblSkip val="1"/>
        <c:noMultiLvlLbl val="0"/>
      </c:catAx>
      <c:valAx>
        <c:axId val="66694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23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7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321"/>
          <c:w val="0.2015"/>
          <c:h val="0.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R- Chart</a:t>
            </a:r>
          </a:p>
        </c:rich>
      </c:tx>
      <c:layout>
        <c:manualLayout>
          <c:xMode val="factor"/>
          <c:yMode val="factor"/>
          <c:x val="-0.02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75"/>
          <c:w val="0.64525"/>
          <c:h val="0.623"/>
        </c:manualLayout>
      </c:layout>
      <c:lineChart>
        <c:grouping val="standard"/>
        <c:varyColors val="0"/>
        <c:ser>
          <c:idx val="0"/>
          <c:order val="0"/>
          <c:tx>
            <c:strRef>
              <c:f>Template!$N$30</c:f>
              <c:strCache>
                <c:ptCount val="1"/>
                <c:pt idx="0">
                  <c:v>R-bar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Template!$B$31:$B$54</c:f>
              <c:numCache/>
            </c:numRef>
          </c:cat>
          <c:val>
            <c:numRef>
              <c:f>Template!$N$31:$N$54</c:f>
              <c:numCache/>
            </c:numRef>
          </c:val>
          <c:smooth val="0"/>
        </c:ser>
        <c:ser>
          <c:idx val="1"/>
          <c:order val="1"/>
          <c:tx>
            <c:strRef>
              <c:f>Template!$M$30</c:f>
              <c:strCache>
                <c:ptCount val="1"/>
                <c:pt idx="0">
                  <c:v>UCLR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Template!$M$31:$M$54</c:f>
              <c:numCache/>
            </c:numRef>
          </c:val>
          <c:smooth val="0"/>
        </c:ser>
        <c:ser>
          <c:idx val="2"/>
          <c:order val="2"/>
          <c:tx>
            <c:strRef>
              <c:f>Template!$O$30</c:f>
              <c:strCache>
                <c:ptCount val="1"/>
                <c:pt idx="0">
                  <c:v>LCLR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Template!$O$31:$O$54</c:f>
              <c:numCache/>
            </c:numRef>
          </c:val>
          <c:smooth val="0"/>
        </c:ser>
        <c:ser>
          <c:idx val="3"/>
          <c:order val="3"/>
          <c:tx>
            <c:strRef>
              <c:f>Template!$L$30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Template!$L$31:$L$54</c:f>
              <c:numCache/>
            </c:numRef>
          </c:val>
          <c:smooth val="0"/>
        </c:ser>
        <c:marker val="1"/>
        <c:axId val="63380840"/>
        <c:axId val="33556649"/>
      </c:lineChart>
      <c:catAx>
        <c:axId val="6338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6649"/>
        <c:crosses val="autoZero"/>
        <c:auto val="1"/>
        <c:lblOffset val="100"/>
        <c:tickLblSkip val="1"/>
        <c:noMultiLvlLbl val="0"/>
      </c:catAx>
      <c:valAx>
        <c:axId val="3355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808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29875"/>
          <c:w val="0.229"/>
          <c:h val="0.3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28</xdr:row>
      <xdr:rowOff>200025</xdr:rowOff>
    </xdr:from>
    <xdr:to>
      <xdr:col>26</xdr:col>
      <xdr:colOff>190500</xdr:colOff>
      <xdr:row>43</xdr:row>
      <xdr:rowOff>180975</xdr:rowOff>
    </xdr:to>
    <xdr:graphicFrame>
      <xdr:nvGraphicFramePr>
        <xdr:cNvPr id="1" name="Chart 1"/>
        <xdr:cNvGraphicFramePr/>
      </xdr:nvGraphicFramePr>
      <xdr:xfrm>
        <a:off x="10115550" y="5934075"/>
        <a:ext cx="6276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609600</xdr:colOff>
      <xdr:row>45</xdr:row>
      <xdr:rowOff>190500</xdr:rowOff>
    </xdr:from>
    <xdr:to>
      <xdr:col>26</xdr:col>
      <xdr:colOff>600075</xdr:colOff>
      <xdr:row>63</xdr:row>
      <xdr:rowOff>57150</xdr:rowOff>
    </xdr:to>
    <xdr:graphicFrame>
      <xdr:nvGraphicFramePr>
        <xdr:cNvPr id="2" name="Chart 2"/>
        <xdr:cNvGraphicFramePr/>
      </xdr:nvGraphicFramePr>
      <xdr:xfrm>
        <a:off x="10106025" y="9229725"/>
        <a:ext cx="66960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T55"/>
  <sheetViews>
    <sheetView tabSelected="1" zoomScale="120" zoomScaleNormal="120" workbookViewId="0" topLeftCell="A31">
      <selection activeCell="C42" sqref="C42"/>
    </sheetView>
  </sheetViews>
  <sheetFormatPr defaultColWidth="9.140625" defaultRowHeight="12.75"/>
  <cols>
    <col min="1" max="1" width="6.7109375" style="1" customWidth="1"/>
    <col min="2" max="2" width="10.28125" style="1" customWidth="1"/>
    <col min="3" max="3" width="11.421875" style="1" customWidth="1"/>
    <col min="4" max="8" width="9.140625" style="1" customWidth="1"/>
    <col min="9" max="9" width="10.00390625" style="1" customWidth="1"/>
    <col min="10" max="10" width="10.7109375" style="1" customWidth="1"/>
    <col min="11" max="11" width="10.28125" style="1" customWidth="1"/>
    <col min="12" max="12" width="14.140625" style="1" customWidth="1"/>
    <col min="13" max="15" width="7.7109375" style="1" customWidth="1"/>
    <col min="16" max="16384" width="9.140625" style="1" customWidth="1"/>
  </cols>
  <sheetData>
    <row r="3" spans="2:14" ht="23.25" customHeight="1"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ht="15">
      <c r="B5" s="19" t="s">
        <v>27</v>
      </c>
    </row>
    <row r="6" ht="15">
      <c r="B6" s="19"/>
    </row>
    <row r="7" ht="15.75">
      <c r="D7" s="2"/>
    </row>
    <row r="8" spans="2:4" ht="15.75">
      <c r="B8" s="3" t="s">
        <v>1</v>
      </c>
      <c r="C8" s="3"/>
      <c r="D8" s="3" t="s">
        <v>28</v>
      </c>
    </row>
    <row r="9" ht="16.5" thickBot="1">
      <c r="D9" s="2"/>
    </row>
    <row r="10" spans="2:19" ht="20.25" thickBot="1">
      <c r="B10" s="23" t="s">
        <v>29</v>
      </c>
      <c r="O10" s="43" t="s">
        <v>26</v>
      </c>
      <c r="P10" s="44"/>
      <c r="Q10" s="28" t="s">
        <v>11</v>
      </c>
      <c r="R10" s="29" t="s">
        <v>12</v>
      </c>
      <c r="S10" s="30" t="s">
        <v>13</v>
      </c>
    </row>
    <row r="11" spans="15:19" ht="15">
      <c r="O11" s="38">
        <v>2</v>
      </c>
      <c r="P11" s="39"/>
      <c r="Q11" s="24">
        <v>1.88</v>
      </c>
      <c r="R11" s="21">
        <v>3.267</v>
      </c>
      <c r="S11" s="25">
        <v>0</v>
      </c>
    </row>
    <row r="12" spans="2:19" ht="15">
      <c r="B12" s="23" t="s">
        <v>32</v>
      </c>
      <c r="O12" s="38">
        <v>3</v>
      </c>
      <c r="P12" s="39"/>
      <c r="Q12" s="24">
        <v>1.023</v>
      </c>
      <c r="R12" s="21">
        <v>2.574</v>
      </c>
      <c r="S12" s="25">
        <v>0</v>
      </c>
    </row>
    <row r="13" spans="2:19" ht="15.75" thickBot="1">
      <c r="B13" s="23" t="s">
        <v>33</v>
      </c>
      <c r="N13" s="17"/>
      <c r="O13" s="41">
        <v>4</v>
      </c>
      <c r="P13" s="42"/>
      <c r="Q13" s="31">
        <v>0.729</v>
      </c>
      <c r="R13" s="32">
        <v>2.282</v>
      </c>
      <c r="S13" s="33">
        <v>0</v>
      </c>
    </row>
    <row r="14" spans="2:20" ht="15.75" thickBot="1">
      <c r="B14" s="19"/>
      <c r="O14" s="47">
        <v>5</v>
      </c>
      <c r="P14" s="48"/>
      <c r="Q14" s="35">
        <v>0.577</v>
      </c>
      <c r="R14" s="36">
        <v>2.114</v>
      </c>
      <c r="S14" s="36">
        <v>0</v>
      </c>
      <c r="T14" s="34"/>
    </row>
    <row r="15" spans="15:19" ht="15">
      <c r="O15" s="38">
        <v>6</v>
      </c>
      <c r="P15" s="39"/>
      <c r="Q15" s="24">
        <v>0.483</v>
      </c>
      <c r="R15" s="21">
        <v>2.004</v>
      </c>
      <c r="S15" s="25">
        <v>0</v>
      </c>
    </row>
    <row r="16" spans="4:19" ht="19.5">
      <c r="D16" s="3" t="s">
        <v>2</v>
      </c>
      <c r="F16" s="4" t="s">
        <v>11</v>
      </c>
      <c r="G16" s="5">
        <v>0.577</v>
      </c>
      <c r="O16" s="38">
        <v>7</v>
      </c>
      <c r="P16" s="39"/>
      <c r="Q16" s="24">
        <v>0.419</v>
      </c>
      <c r="R16" s="21">
        <v>1.924</v>
      </c>
      <c r="S16" s="25">
        <v>0.076</v>
      </c>
    </row>
    <row r="17" spans="6:19" ht="19.5">
      <c r="F17" s="4" t="s">
        <v>12</v>
      </c>
      <c r="G17" s="5">
        <v>2.114</v>
      </c>
      <c r="O17" s="38">
        <v>8</v>
      </c>
      <c r="P17" s="39"/>
      <c r="Q17" s="24">
        <v>0.373</v>
      </c>
      <c r="R17" s="21">
        <v>1.864</v>
      </c>
      <c r="S17" s="25">
        <v>0.136</v>
      </c>
    </row>
    <row r="18" spans="6:19" ht="19.5">
      <c r="F18" s="4" t="s">
        <v>13</v>
      </c>
      <c r="G18" s="5">
        <v>0</v>
      </c>
      <c r="O18" s="38">
        <v>9</v>
      </c>
      <c r="P18" s="39"/>
      <c r="Q18" s="24">
        <v>0.337</v>
      </c>
      <c r="R18" s="21">
        <v>1.816</v>
      </c>
      <c r="S18" s="25">
        <v>0.184</v>
      </c>
    </row>
    <row r="19" spans="15:19" ht="15">
      <c r="O19" s="38">
        <v>10</v>
      </c>
      <c r="P19" s="39"/>
      <c r="Q19" s="24">
        <v>0.308</v>
      </c>
      <c r="R19" s="21">
        <v>1.777</v>
      </c>
      <c r="S19" s="25">
        <v>0.223</v>
      </c>
    </row>
    <row r="20" spans="15:19" ht="15">
      <c r="O20" s="38">
        <v>11</v>
      </c>
      <c r="P20" s="39"/>
      <c r="Q20" s="24">
        <v>0.285</v>
      </c>
      <c r="R20" s="21">
        <v>1.744</v>
      </c>
      <c r="S20" s="25">
        <v>0.256</v>
      </c>
    </row>
    <row r="21" spans="2:19" ht="15.75">
      <c r="B21" s="3" t="s">
        <v>3</v>
      </c>
      <c r="C21" s="3"/>
      <c r="D21" s="3" t="s">
        <v>4</v>
      </c>
      <c r="O21" s="38">
        <v>12</v>
      </c>
      <c r="P21" s="39"/>
      <c r="Q21" s="24">
        <v>0.266</v>
      </c>
      <c r="R21" s="21">
        <v>1.717</v>
      </c>
      <c r="S21" s="25">
        <v>0.283</v>
      </c>
    </row>
    <row r="22" spans="2:19" ht="15.75">
      <c r="B22" s="3"/>
      <c r="C22" s="3"/>
      <c r="D22" s="3"/>
      <c r="O22" s="38">
        <v>13</v>
      </c>
      <c r="P22" s="39"/>
      <c r="Q22" s="24">
        <v>0.249</v>
      </c>
      <c r="R22" s="21">
        <v>1.693</v>
      </c>
      <c r="S22" s="25">
        <v>0.307</v>
      </c>
    </row>
    <row r="23" spans="2:19" s="7" customFormat="1" ht="15.75">
      <c r="B23" s="19" t="s">
        <v>23</v>
      </c>
      <c r="C23" s="6"/>
      <c r="O23" s="38">
        <v>14</v>
      </c>
      <c r="P23" s="39"/>
      <c r="Q23" s="24">
        <v>0.235</v>
      </c>
      <c r="R23" s="21">
        <v>1.672</v>
      </c>
      <c r="S23" s="25">
        <v>0.328</v>
      </c>
    </row>
    <row r="24" spans="2:19" s="7" customFormat="1" ht="16.5" thickBot="1">
      <c r="B24" s="19" t="s">
        <v>24</v>
      </c>
      <c r="C24" s="6"/>
      <c r="O24" s="45">
        <v>15</v>
      </c>
      <c r="P24" s="46"/>
      <c r="Q24" s="26">
        <v>0.223</v>
      </c>
      <c r="R24" s="22">
        <v>1.653</v>
      </c>
      <c r="S24" s="27">
        <v>0.347</v>
      </c>
    </row>
    <row r="25" spans="2:15" s="7" customFormat="1" ht="15">
      <c r="B25" s="19" t="s">
        <v>30</v>
      </c>
      <c r="L25" s="1"/>
      <c r="M25" s="1"/>
      <c r="N25" s="1"/>
      <c r="O25" s="1"/>
    </row>
    <row r="26" spans="2:13" s="7" customFormat="1" ht="15">
      <c r="B26" s="19" t="s">
        <v>0</v>
      </c>
      <c r="L26" s="1"/>
      <c r="M26" s="1"/>
    </row>
    <row r="27" ht="15">
      <c r="B27" s="19" t="s">
        <v>5</v>
      </c>
    </row>
    <row r="28" ht="15.75">
      <c r="D28" s="2"/>
    </row>
    <row r="29" ht="15.75">
      <c r="D29" s="2"/>
    </row>
    <row r="30" spans="2:15" ht="19.5">
      <c r="B30" s="4" t="s">
        <v>25</v>
      </c>
      <c r="C30" s="4" t="s">
        <v>14</v>
      </c>
      <c r="D30" s="4" t="s">
        <v>15</v>
      </c>
      <c r="E30" s="4" t="s">
        <v>16</v>
      </c>
      <c r="F30" s="8" t="s">
        <v>17</v>
      </c>
      <c r="G30" s="8" t="s">
        <v>18</v>
      </c>
      <c r="H30" s="8" t="s">
        <v>6</v>
      </c>
      <c r="I30" s="4" t="s">
        <v>19</v>
      </c>
      <c r="J30" s="4" t="s">
        <v>7</v>
      </c>
      <c r="K30" s="9" t="s">
        <v>20</v>
      </c>
      <c r="L30" s="10" t="s">
        <v>8</v>
      </c>
      <c r="M30" s="4" t="s">
        <v>21</v>
      </c>
      <c r="N30" s="9" t="s">
        <v>9</v>
      </c>
      <c r="O30" s="11" t="s">
        <v>22</v>
      </c>
    </row>
    <row r="31" spans="2:15" ht="15">
      <c r="B31" s="4">
        <v>1</v>
      </c>
      <c r="C31" s="20">
        <v>8.1</v>
      </c>
      <c r="D31" s="20">
        <v>8.2</v>
      </c>
      <c r="E31" s="20">
        <v>8.5</v>
      </c>
      <c r="F31" s="20">
        <v>8.2</v>
      </c>
      <c r="G31" s="37">
        <v>9</v>
      </c>
      <c r="H31" s="12">
        <f>AVERAGEA(C31:G31)</f>
        <v>8.4</v>
      </c>
      <c r="I31" s="13">
        <f>$J$31+G16*$N$31</f>
        <v>8.547152</v>
      </c>
      <c r="J31" s="13">
        <f aca="true" t="shared" si="0" ref="J31:J54">$H$55/(25-COUNTBLANK($H$31:$H$54))</f>
        <v>7.984000000000001</v>
      </c>
      <c r="K31" s="14">
        <f>IF($J$31-G16*$N$31&gt;0,$J$31-G16*$N$31,0)</f>
        <v>7.420848000000001</v>
      </c>
      <c r="L31" s="15">
        <f>MAX(C31:G31)-MIN(C31:G31)</f>
        <v>0.9000000000000004</v>
      </c>
      <c r="M31" s="13">
        <f>G17*$N$31</f>
        <v>2.0632639999999998</v>
      </c>
      <c r="N31" s="14">
        <f aca="true" t="shared" si="1" ref="N31:N54">$L$55/(25-COUNTBLANK($L$31:$L$54))</f>
        <v>0.976</v>
      </c>
      <c r="O31" s="16">
        <f>G18*N31</f>
        <v>0</v>
      </c>
    </row>
    <row r="32" spans="2:15" ht="15">
      <c r="B32" s="4">
        <v>2</v>
      </c>
      <c r="C32" s="20">
        <v>8.4</v>
      </c>
      <c r="D32" s="20">
        <v>8.2</v>
      </c>
      <c r="E32" s="20">
        <v>8.8</v>
      </c>
      <c r="F32" s="20">
        <v>8.7</v>
      </c>
      <c r="G32" s="37">
        <v>8.1</v>
      </c>
      <c r="H32" s="12">
        <f aca="true" t="shared" si="2" ref="H32:H54">AVERAGEA(C32:G32)</f>
        <v>8.440000000000001</v>
      </c>
      <c r="I32" s="13">
        <f>$J$31+G16*$N$31</f>
        <v>8.547152</v>
      </c>
      <c r="J32" s="13">
        <f t="shared" si="0"/>
        <v>7.984000000000001</v>
      </c>
      <c r="K32" s="14">
        <f>IF($J$31-G16*$N$31&gt;0,$J$31-G16*$N$31,0)</f>
        <v>7.420848000000001</v>
      </c>
      <c r="L32" s="15">
        <f aca="true" t="shared" si="3" ref="L32:L54">MAX(C32:G32)-MIN(C32:G32)</f>
        <v>0.7000000000000011</v>
      </c>
      <c r="M32" s="13">
        <f>G17*$N$31</f>
        <v>2.0632639999999998</v>
      </c>
      <c r="N32" s="14">
        <f t="shared" si="1"/>
        <v>0.976</v>
      </c>
      <c r="O32" s="16">
        <f>G18*N32</f>
        <v>0</v>
      </c>
    </row>
    <row r="33" spans="2:15" ht="15">
      <c r="B33" s="4">
        <v>3</v>
      </c>
      <c r="C33" s="20">
        <v>8.2</v>
      </c>
      <c r="D33" s="20">
        <v>9</v>
      </c>
      <c r="E33" s="20">
        <v>8.7</v>
      </c>
      <c r="F33" s="20">
        <v>7.8</v>
      </c>
      <c r="G33" s="37">
        <v>7.9</v>
      </c>
      <c r="H33" s="12">
        <f t="shared" si="2"/>
        <v>8.319999999999999</v>
      </c>
      <c r="I33" s="13">
        <f>$J$31+G16*$N$31</f>
        <v>8.547152</v>
      </c>
      <c r="J33" s="13">
        <f t="shared" si="0"/>
        <v>7.984000000000001</v>
      </c>
      <c r="K33" s="14">
        <f>IF($J$31-G16*$N$31&gt;0,$J$31-G16*$N$31,0)</f>
        <v>7.420848000000001</v>
      </c>
      <c r="L33" s="15">
        <f t="shared" si="3"/>
        <v>1.2000000000000002</v>
      </c>
      <c r="M33" s="13">
        <f>G17*$N$31</f>
        <v>2.0632639999999998</v>
      </c>
      <c r="N33" s="14">
        <f t="shared" si="1"/>
        <v>0.976</v>
      </c>
      <c r="O33" s="16">
        <f>G18*N33</f>
        <v>0</v>
      </c>
    </row>
    <row r="34" spans="2:15" ht="15">
      <c r="B34" s="4">
        <v>4</v>
      </c>
      <c r="C34" s="20">
        <v>7.8</v>
      </c>
      <c r="D34" s="20">
        <v>8.1</v>
      </c>
      <c r="E34" s="20">
        <v>8</v>
      </c>
      <c r="F34" s="20">
        <v>9</v>
      </c>
      <c r="G34" s="37">
        <v>8.4</v>
      </c>
      <c r="H34" s="12">
        <f t="shared" si="2"/>
        <v>8.26</v>
      </c>
      <c r="I34" s="13">
        <f>$J$31+G16*$N$31</f>
        <v>8.547152</v>
      </c>
      <c r="J34" s="13">
        <f t="shared" si="0"/>
        <v>7.984000000000001</v>
      </c>
      <c r="K34" s="14">
        <f>IF($J$31-G16*$N$31&gt;0,$J$31-G16*$N$31,0)</f>
        <v>7.420848000000001</v>
      </c>
      <c r="L34" s="15">
        <f t="shared" si="3"/>
        <v>1.2000000000000002</v>
      </c>
      <c r="M34" s="13">
        <f>G17*$N$31</f>
        <v>2.0632639999999998</v>
      </c>
      <c r="N34" s="14">
        <f t="shared" si="1"/>
        <v>0.976</v>
      </c>
      <c r="O34" s="16">
        <f>G18*N34</f>
        <v>0</v>
      </c>
    </row>
    <row r="35" spans="2:15" ht="15">
      <c r="B35" s="4">
        <v>5</v>
      </c>
      <c r="C35" s="20">
        <v>8.4</v>
      </c>
      <c r="D35" s="20">
        <v>8.2</v>
      </c>
      <c r="E35" s="20">
        <v>7.8</v>
      </c>
      <c r="F35" s="20">
        <v>8.7</v>
      </c>
      <c r="G35" s="37">
        <v>8.8</v>
      </c>
      <c r="H35" s="12">
        <f t="shared" si="2"/>
        <v>8.38</v>
      </c>
      <c r="I35" s="13">
        <f>$J$31+G16*$N$31</f>
        <v>8.547152</v>
      </c>
      <c r="J35" s="13">
        <f t="shared" si="0"/>
        <v>7.984000000000001</v>
      </c>
      <c r="K35" s="14">
        <f>IF($J$31-G16*$N$31&gt;0,$J$31-G16*$N$31,0)</f>
        <v>7.420848000000001</v>
      </c>
      <c r="L35" s="15">
        <f t="shared" si="3"/>
        <v>1.0000000000000009</v>
      </c>
      <c r="M35" s="13">
        <f>G17*$N$31</f>
        <v>2.0632639999999998</v>
      </c>
      <c r="N35" s="14">
        <f t="shared" si="1"/>
        <v>0.976</v>
      </c>
      <c r="O35" s="16">
        <f>G18*N35</f>
        <v>0</v>
      </c>
    </row>
    <row r="36" spans="2:15" ht="15">
      <c r="B36" s="4">
        <v>6</v>
      </c>
      <c r="C36" s="20">
        <v>8.5</v>
      </c>
      <c r="D36" s="20">
        <v>8.2</v>
      </c>
      <c r="E36" s="20">
        <v>8.1</v>
      </c>
      <c r="F36" s="20">
        <v>8.2</v>
      </c>
      <c r="G36" s="37">
        <v>8.5</v>
      </c>
      <c r="H36" s="12">
        <f t="shared" si="2"/>
        <v>8.3</v>
      </c>
      <c r="I36" s="13">
        <f>$J$31+G16*$N$31</f>
        <v>8.547152</v>
      </c>
      <c r="J36" s="13">
        <f t="shared" si="0"/>
        <v>7.984000000000001</v>
      </c>
      <c r="K36" s="14">
        <f>IF($J$31-G16*$N$31&gt;0,$J$31-G16*$N$31,0)</f>
        <v>7.420848000000001</v>
      </c>
      <c r="L36" s="15">
        <f t="shared" si="3"/>
        <v>0.40000000000000036</v>
      </c>
      <c r="M36" s="13">
        <f>G17*$N$31</f>
        <v>2.0632639999999998</v>
      </c>
      <c r="N36" s="14">
        <f t="shared" si="1"/>
        <v>0.976</v>
      </c>
      <c r="O36" s="16">
        <f>G18*N36</f>
        <v>0</v>
      </c>
    </row>
    <row r="37" spans="2:15" ht="15">
      <c r="B37" s="4">
        <v>7</v>
      </c>
      <c r="C37" s="20">
        <v>9</v>
      </c>
      <c r="D37" s="20">
        <v>8</v>
      </c>
      <c r="E37" s="20">
        <v>8.3</v>
      </c>
      <c r="F37" s="20">
        <v>8.1</v>
      </c>
      <c r="G37" s="37">
        <v>8.3</v>
      </c>
      <c r="H37" s="12">
        <f t="shared" si="2"/>
        <v>8.34</v>
      </c>
      <c r="I37" s="13">
        <f>$J$31+G16*$N$31</f>
        <v>8.547152</v>
      </c>
      <c r="J37" s="13">
        <f t="shared" si="0"/>
        <v>7.984000000000001</v>
      </c>
      <c r="K37" s="14">
        <f>IF($J$31-G16*$N$31&gt;0,$J$31-G16*$N$31,0)</f>
        <v>7.420848000000001</v>
      </c>
      <c r="L37" s="15">
        <f t="shared" si="3"/>
        <v>1</v>
      </c>
      <c r="M37" s="13">
        <f>G17*$N$31</f>
        <v>2.0632639999999998</v>
      </c>
      <c r="N37" s="14">
        <f t="shared" si="1"/>
        <v>0.976</v>
      </c>
      <c r="O37" s="16">
        <f>G18*N37</f>
        <v>0</v>
      </c>
    </row>
    <row r="38" spans="2:15" ht="15">
      <c r="B38" s="4">
        <v>8</v>
      </c>
      <c r="C38" s="20">
        <v>8.4</v>
      </c>
      <c r="D38" s="20">
        <v>7.9</v>
      </c>
      <c r="E38" s="20">
        <v>8.5</v>
      </c>
      <c r="F38" s="20">
        <v>9.1</v>
      </c>
      <c r="G38" s="37">
        <v>8.1</v>
      </c>
      <c r="H38" s="12">
        <f t="shared" si="2"/>
        <v>8.4</v>
      </c>
      <c r="I38" s="13">
        <f>$J$31+G16*$N$31</f>
        <v>8.547152</v>
      </c>
      <c r="J38" s="13">
        <f t="shared" si="0"/>
        <v>7.984000000000001</v>
      </c>
      <c r="K38" s="14">
        <f>IF($J$31-G16*$N$31&gt;0,$J$31-G16*$N$31,0)</f>
        <v>7.420848000000001</v>
      </c>
      <c r="L38" s="15">
        <f t="shared" si="3"/>
        <v>1.1999999999999993</v>
      </c>
      <c r="M38" s="13">
        <f>G17*$N$31</f>
        <v>2.0632639999999998</v>
      </c>
      <c r="N38" s="14">
        <f t="shared" si="1"/>
        <v>0.976</v>
      </c>
      <c r="O38" s="16">
        <f>G18*N38</f>
        <v>0</v>
      </c>
    </row>
    <row r="39" spans="2:15" ht="15">
      <c r="B39" s="4">
        <v>9</v>
      </c>
      <c r="C39" s="20">
        <v>9.2</v>
      </c>
      <c r="D39" s="20">
        <v>8.2</v>
      </c>
      <c r="E39" s="20">
        <v>8</v>
      </c>
      <c r="F39" s="20">
        <v>8.5</v>
      </c>
      <c r="G39" s="37">
        <v>8</v>
      </c>
      <c r="H39" s="12">
        <f t="shared" si="2"/>
        <v>8.379999999999999</v>
      </c>
      <c r="I39" s="13">
        <f>$J$31+G16*$N$31</f>
        <v>8.547152</v>
      </c>
      <c r="J39" s="13">
        <f t="shared" si="0"/>
        <v>7.984000000000001</v>
      </c>
      <c r="K39" s="14">
        <f>IF($J$31-G16*$N$31&gt;0,$J$31-G16*$N$31,0)</f>
        <v>7.420848000000001</v>
      </c>
      <c r="L39" s="15">
        <f t="shared" si="3"/>
        <v>1.1999999999999993</v>
      </c>
      <c r="M39" s="13">
        <f>G17*$N$31</f>
        <v>2.0632639999999998</v>
      </c>
      <c r="N39" s="14">
        <f t="shared" si="1"/>
        <v>0.976</v>
      </c>
      <c r="O39" s="16">
        <f>G18*N39</f>
        <v>0</v>
      </c>
    </row>
    <row r="40" spans="2:15" ht="15">
      <c r="B40" s="4">
        <v>10</v>
      </c>
      <c r="C40" s="20">
        <v>8.4</v>
      </c>
      <c r="D40" s="20">
        <v>8.5</v>
      </c>
      <c r="E40" s="20">
        <v>8.5</v>
      </c>
      <c r="F40" s="20">
        <v>8.4</v>
      </c>
      <c r="G40" s="37">
        <v>8.2</v>
      </c>
      <c r="H40" s="12">
        <f t="shared" si="2"/>
        <v>8.4</v>
      </c>
      <c r="I40" s="13">
        <f>$J$31+G16*$N$31</f>
        <v>8.547152</v>
      </c>
      <c r="J40" s="13">
        <f t="shared" si="0"/>
        <v>7.984000000000001</v>
      </c>
      <c r="K40" s="14">
        <f>IF($J$31-G16*$N$31&gt;0,$J$31-G16*$N$31,0)</f>
        <v>7.420848000000001</v>
      </c>
      <c r="L40" s="15">
        <f t="shared" si="3"/>
        <v>0.3000000000000007</v>
      </c>
      <c r="M40" s="13">
        <f>G17*$N$31</f>
        <v>2.0632639999999998</v>
      </c>
      <c r="N40" s="14">
        <f t="shared" si="1"/>
        <v>0.976</v>
      </c>
      <c r="O40" s="16">
        <f>G18*N40</f>
        <v>0</v>
      </c>
    </row>
    <row r="41" spans="2:15" ht="15">
      <c r="B41" s="4">
        <v>11</v>
      </c>
      <c r="C41" s="20">
        <v>8.5</v>
      </c>
      <c r="D41" s="20">
        <v>9.8</v>
      </c>
      <c r="E41" s="20">
        <v>8.4</v>
      </c>
      <c r="F41" s="20">
        <v>9.4</v>
      </c>
      <c r="G41" s="37">
        <v>7.5</v>
      </c>
      <c r="H41" s="12">
        <f t="shared" si="2"/>
        <v>8.72</v>
      </c>
      <c r="I41" s="13">
        <f>$J$31+G16*$N$31</f>
        <v>8.547152</v>
      </c>
      <c r="J41" s="13">
        <f t="shared" si="0"/>
        <v>7.984000000000001</v>
      </c>
      <c r="K41" s="14">
        <f>IF($J$31-G16*$N$31&gt;0,$J$31-G16*$N$31,0)</f>
        <v>7.420848000000001</v>
      </c>
      <c r="L41" s="15">
        <f t="shared" si="3"/>
        <v>2.3000000000000007</v>
      </c>
      <c r="M41" s="13">
        <f>G17*$N$31</f>
        <v>2.0632639999999998</v>
      </c>
      <c r="N41" s="14">
        <f t="shared" si="1"/>
        <v>0.976</v>
      </c>
      <c r="O41" s="16">
        <f>G18*N41</f>
        <v>0</v>
      </c>
    </row>
    <row r="42" spans="2:15" ht="15">
      <c r="B42" s="4">
        <v>12</v>
      </c>
      <c r="C42" s="20">
        <v>7.8</v>
      </c>
      <c r="D42" s="20">
        <v>8.1</v>
      </c>
      <c r="E42" s="20">
        <v>9.1</v>
      </c>
      <c r="F42" s="20">
        <v>7.9</v>
      </c>
      <c r="G42" s="37">
        <v>8.5</v>
      </c>
      <c r="H42" s="12">
        <f t="shared" si="2"/>
        <v>8.28</v>
      </c>
      <c r="I42" s="13">
        <f>$J$31+G16*$N$31</f>
        <v>8.547152</v>
      </c>
      <c r="J42" s="13">
        <f t="shared" si="0"/>
        <v>7.984000000000001</v>
      </c>
      <c r="K42" s="14">
        <f>IF($J$31-G16*$N$31&gt;0,$J$31-G16*$N$31,0)</f>
        <v>7.420848000000001</v>
      </c>
      <c r="L42" s="15">
        <f t="shared" si="3"/>
        <v>1.2999999999999998</v>
      </c>
      <c r="M42" s="13">
        <f>G17*$N$31</f>
        <v>2.0632639999999998</v>
      </c>
      <c r="N42" s="14">
        <f t="shared" si="1"/>
        <v>0.976</v>
      </c>
      <c r="O42" s="16">
        <f>G18*N42</f>
        <v>0</v>
      </c>
    </row>
    <row r="43" spans="2:15" ht="15">
      <c r="B43" s="4">
        <v>13</v>
      </c>
      <c r="C43" s="20">
        <v>8.2</v>
      </c>
      <c r="D43" s="20">
        <v>8.5</v>
      </c>
      <c r="E43" s="20">
        <v>7.8</v>
      </c>
      <c r="F43" s="20">
        <v>8.5</v>
      </c>
      <c r="G43" s="37">
        <v>8.1</v>
      </c>
      <c r="H43" s="12">
        <f t="shared" si="2"/>
        <v>8.22</v>
      </c>
      <c r="I43" s="13">
        <f>$J$31+G16*$N$31</f>
        <v>8.547152</v>
      </c>
      <c r="J43" s="13">
        <f t="shared" si="0"/>
        <v>7.984000000000001</v>
      </c>
      <c r="K43" s="14">
        <f>IF($J$31-G16*$N$31&gt;0,$J$31-G16*$N$31,0)</f>
        <v>7.420848000000001</v>
      </c>
      <c r="L43" s="15">
        <f t="shared" si="3"/>
        <v>0.7000000000000002</v>
      </c>
      <c r="M43" s="13">
        <f>G17*$N$31</f>
        <v>2.0632639999999998</v>
      </c>
      <c r="N43" s="14">
        <f t="shared" si="1"/>
        <v>0.976</v>
      </c>
      <c r="O43" s="16">
        <f>G18*N43</f>
        <v>0</v>
      </c>
    </row>
    <row r="44" spans="2:15" ht="15">
      <c r="B44" s="4">
        <v>14</v>
      </c>
      <c r="C44" s="20">
        <v>8.6</v>
      </c>
      <c r="D44" s="20">
        <v>7.9</v>
      </c>
      <c r="E44" s="20">
        <v>8.8</v>
      </c>
      <c r="F44" s="20">
        <v>8.2</v>
      </c>
      <c r="G44" s="37">
        <v>8.3</v>
      </c>
      <c r="H44" s="12">
        <f t="shared" si="2"/>
        <v>8.36</v>
      </c>
      <c r="I44" s="13">
        <f>$J$31+G16*$N$31</f>
        <v>8.547152</v>
      </c>
      <c r="J44" s="13">
        <f t="shared" si="0"/>
        <v>7.984000000000001</v>
      </c>
      <c r="K44" s="14">
        <f>IF($J$31-G16*$N$31&gt;0,$J$31-G16*$N$31,0)</f>
        <v>7.420848000000001</v>
      </c>
      <c r="L44" s="15">
        <f t="shared" si="3"/>
        <v>0.9000000000000004</v>
      </c>
      <c r="M44" s="13">
        <f>G17*$N$31</f>
        <v>2.0632639999999998</v>
      </c>
      <c r="N44" s="14">
        <f t="shared" si="1"/>
        <v>0.976</v>
      </c>
      <c r="O44" s="16">
        <f>G18*N44</f>
        <v>0</v>
      </c>
    </row>
    <row r="45" spans="2:15" ht="15">
      <c r="B45" s="4">
        <v>15</v>
      </c>
      <c r="C45" s="20">
        <v>8.5</v>
      </c>
      <c r="D45" s="20">
        <v>8</v>
      </c>
      <c r="E45" s="20">
        <v>8.5</v>
      </c>
      <c r="F45" s="20">
        <v>8.4</v>
      </c>
      <c r="G45" s="37">
        <v>8.5</v>
      </c>
      <c r="H45" s="12">
        <f t="shared" si="2"/>
        <v>8.379999999999999</v>
      </c>
      <c r="I45" s="13">
        <f>$J$31+G16*$N$31</f>
        <v>8.547152</v>
      </c>
      <c r="J45" s="13">
        <f t="shared" si="0"/>
        <v>7.984000000000001</v>
      </c>
      <c r="K45" s="14">
        <f>IF($J$31-G16*$N$31&gt;0,$J$31-G16*$N$31,0)</f>
        <v>7.420848000000001</v>
      </c>
      <c r="L45" s="15">
        <f t="shared" si="3"/>
        <v>0.5</v>
      </c>
      <c r="M45" s="13">
        <f>G17*$N$31</f>
        <v>2.0632639999999998</v>
      </c>
      <c r="N45" s="14">
        <f t="shared" si="1"/>
        <v>0.976</v>
      </c>
      <c r="O45" s="16">
        <f>G18*N45</f>
        <v>0</v>
      </c>
    </row>
    <row r="46" spans="2:15" ht="15">
      <c r="B46" s="4">
        <v>16</v>
      </c>
      <c r="C46" s="20">
        <v>9</v>
      </c>
      <c r="D46" s="20">
        <v>8.3</v>
      </c>
      <c r="E46" s="20">
        <v>8.4</v>
      </c>
      <c r="F46" s="20">
        <v>7.9</v>
      </c>
      <c r="G46" s="37">
        <v>7.8</v>
      </c>
      <c r="H46" s="12">
        <f t="shared" si="2"/>
        <v>8.28</v>
      </c>
      <c r="I46" s="13">
        <f>$J$31+G16*$N$31</f>
        <v>8.547152</v>
      </c>
      <c r="J46" s="13">
        <f t="shared" si="0"/>
        <v>7.984000000000001</v>
      </c>
      <c r="K46" s="14">
        <f>IF($J$31-G16*$N$31&gt;0,$J$31-G16*$N$31,0)</f>
        <v>7.420848000000001</v>
      </c>
      <c r="L46" s="15">
        <f t="shared" si="3"/>
        <v>1.2000000000000002</v>
      </c>
      <c r="M46" s="13">
        <f>G17*$N$31</f>
        <v>2.0632639999999998</v>
      </c>
      <c r="N46" s="14">
        <f t="shared" si="1"/>
        <v>0.976</v>
      </c>
      <c r="O46" s="16">
        <f>G18*N46</f>
        <v>0</v>
      </c>
    </row>
    <row r="47" spans="2:15" ht="15">
      <c r="B47" s="4">
        <v>17</v>
      </c>
      <c r="C47" s="20">
        <v>9.1</v>
      </c>
      <c r="D47" s="20">
        <v>8.4</v>
      </c>
      <c r="E47" s="20">
        <v>8.5</v>
      </c>
      <c r="F47" s="20">
        <v>7.8</v>
      </c>
      <c r="G47" s="37">
        <v>7.5</v>
      </c>
      <c r="H47" s="12">
        <f t="shared" si="2"/>
        <v>8.26</v>
      </c>
      <c r="I47" s="13">
        <f>$J$31+G16*$N$31</f>
        <v>8.547152</v>
      </c>
      <c r="J47" s="13">
        <f t="shared" si="0"/>
        <v>7.984000000000001</v>
      </c>
      <c r="K47" s="14">
        <f>IF($J$31-G16*$N$31&gt;0,$J$31-G16*$N$31,0)</f>
        <v>7.420848000000001</v>
      </c>
      <c r="L47" s="15">
        <f t="shared" si="3"/>
        <v>1.5999999999999996</v>
      </c>
      <c r="M47" s="13">
        <f>G17*$N$31</f>
        <v>2.0632639999999998</v>
      </c>
      <c r="N47" s="14">
        <f t="shared" si="1"/>
        <v>0.976</v>
      </c>
      <c r="O47" s="16">
        <f>G18*N47</f>
        <v>0</v>
      </c>
    </row>
    <row r="48" spans="2:15" ht="15">
      <c r="B48" s="4">
        <v>18</v>
      </c>
      <c r="C48" s="20">
        <v>7.8</v>
      </c>
      <c r="D48" s="20">
        <v>8.5</v>
      </c>
      <c r="E48" s="20">
        <v>9.2</v>
      </c>
      <c r="F48" s="20">
        <v>7.6</v>
      </c>
      <c r="G48" s="37">
        <v>8.8</v>
      </c>
      <c r="H48" s="12">
        <f t="shared" si="2"/>
        <v>8.38</v>
      </c>
      <c r="I48" s="13">
        <f>$J$31+G16*$N$31</f>
        <v>8.547152</v>
      </c>
      <c r="J48" s="13">
        <f t="shared" si="0"/>
        <v>7.984000000000001</v>
      </c>
      <c r="K48" s="14">
        <f>IF($J$31-G16*$N$31&gt;0,$J$31-G16*$N$31,0)</f>
        <v>7.420848000000001</v>
      </c>
      <c r="L48" s="15">
        <f t="shared" si="3"/>
        <v>1.5999999999999996</v>
      </c>
      <c r="M48" s="13">
        <f>G17*$N$31</f>
        <v>2.0632639999999998</v>
      </c>
      <c r="N48" s="14">
        <f t="shared" si="1"/>
        <v>0.976</v>
      </c>
      <c r="O48" s="16">
        <f>G18*N48</f>
        <v>0</v>
      </c>
    </row>
    <row r="49" spans="2:15" ht="15">
      <c r="B49" s="4">
        <v>19</v>
      </c>
      <c r="C49" s="20">
        <v>7.5</v>
      </c>
      <c r="D49" s="20">
        <v>8.6</v>
      </c>
      <c r="E49" s="20">
        <v>8.5</v>
      </c>
      <c r="F49" s="20">
        <v>7.8</v>
      </c>
      <c r="G49" s="37">
        <v>8.7</v>
      </c>
      <c r="H49" s="12">
        <f t="shared" si="2"/>
        <v>8.219999999999999</v>
      </c>
      <c r="I49" s="13">
        <f>$J$31+G16*$N$31</f>
        <v>8.547152</v>
      </c>
      <c r="J49" s="13">
        <f t="shared" si="0"/>
        <v>7.984000000000001</v>
      </c>
      <c r="K49" s="14">
        <f>IF($J$31-G16*$N$31&gt;0,$J$31-G16*$N$31,0)</f>
        <v>7.420848000000001</v>
      </c>
      <c r="L49" s="15">
        <f t="shared" si="3"/>
        <v>1.1999999999999993</v>
      </c>
      <c r="M49" s="13">
        <f>G17*$N$31</f>
        <v>2.0632639999999998</v>
      </c>
      <c r="N49" s="14">
        <f t="shared" si="1"/>
        <v>0.976</v>
      </c>
      <c r="O49" s="16">
        <f>G18*N49</f>
        <v>0</v>
      </c>
    </row>
    <row r="50" spans="2:15" ht="15">
      <c r="B50" s="4">
        <v>20</v>
      </c>
      <c r="C50" s="20">
        <v>8.2</v>
      </c>
      <c r="D50" s="20">
        <v>8.5</v>
      </c>
      <c r="E50" s="20">
        <v>7.6</v>
      </c>
      <c r="F50" s="20">
        <v>7.8</v>
      </c>
      <c r="G50" s="37">
        <v>8.9</v>
      </c>
      <c r="H50" s="12">
        <f t="shared" si="2"/>
        <v>8.2</v>
      </c>
      <c r="I50" s="13">
        <f>$J$31+G16*$N$31</f>
        <v>8.547152</v>
      </c>
      <c r="J50" s="13">
        <f t="shared" si="0"/>
        <v>7.984000000000001</v>
      </c>
      <c r="K50" s="14">
        <f>IF($J$31-G16*$N$31&gt;0,$J$31-G16*$N$31,0)</f>
        <v>7.420848000000001</v>
      </c>
      <c r="L50" s="15">
        <f t="shared" si="3"/>
        <v>1.3000000000000007</v>
      </c>
      <c r="M50" s="13">
        <f>G17*$N$31</f>
        <v>2.0632639999999998</v>
      </c>
      <c r="N50" s="14">
        <f t="shared" si="1"/>
        <v>0.976</v>
      </c>
      <c r="O50" s="16">
        <f>G18*N50</f>
        <v>0</v>
      </c>
    </row>
    <row r="51" spans="2:15" ht="15">
      <c r="B51" s="4">
        <v>21</v>
      </c>
      <c r="C51" s="20">
        <v>8.2</v>
      </c>
      <c r="D51" s="20">
        <v>8.3</v>
      </c>
      <c r="E51" s="20">
        <v>7.8</v>
      </c>
      <c r="F51" s="20">
        <v>8.2</v>
      </c>
      <c r="G51" s="37">
        <v>8.3</v>
      </c>
      <c r="H51" s="12">
        <f t="shared" si="2"/>
        <v>8.16</v>
      </c>
      <c r="I51" s="13">
        <f>$J$31+G16*$N$31</f>
        <v>8.547152</v>
      </c>
      <c r="J51" s="13">
        <f t="shared" si="0"/>
        <v>7.984000000000001</v>
      </c>
      <c r="K51" s="14">
        <f>IF($J$31-G16*$N$31&gt;0,$J$31-G16*$N$31,0)</f>
        <v>7.420848000000001</v>
      </c>
      <c r="L51" s="15">
        <f t="shared" si="3"/>
        <v>0.5000000000000009</v>
      </c>
      <c r="M51" s="13">
        <f>G17*$N$31</f>
        <v>2.0632639999999998</v>
      </c>
      <c r="N51" s="14">
        <f t="shared" si="1"/>
        <v>0.976</v>
      </c>
      <c r="O51" s="16">
        <f>G18*N51</f>
        <v>0</v>
      </c>
    </row>
    <row r="52" spans="2:15" ht="15">
      <c r="B52" s="4">
        <v>22</v>
      </c>
      <c r="C52" s="20">
        <v>7.8</v>
      </c>
      <c r="D52" s="20">
        <v>8.1</v>
      </c>
      <c r="E52" s="20">
        <v>8</v>
      </c>
      <c r="F52" s="20">
        <v>8</v>
      </c>
      <c r="G52" s="37">
        <v>8.5</v>
      </c>
      <c r="H52" s="12">
        <f>AVERAGEA(C52:G52)</f>
        <v>8.08</v>
      </c>
      <c r="I52" s="13">
        <f>$J$31+G16*$N$31</f>
        <v>8.547152</v>
      </c>
      <c r="J52" s="13">
        <f t="shared" si="0"/>
        <v>7.984000000000001</v>
      </c>
      <c r="K52" s="14">
        <f>IF($J$31-G16*$N$31&gt;0,$J$31-G16*$N$31,0)</f>
        <v>7.420848000000001</v>
      </c>
      <c r="L52" s="15">
        <f t="shared" si="3"/>
        <v>0.7000000000000002</v>
      </c>
      <c r="M52" s="13">
        <f>G17*$N$31</f>
        <v>2.0632639999999998</v>
      </c>
      <c r="N52" s="14">
        <f t="shared" si="1"/>
        <v>0.976</v>
      </c>
      <c r="O52" s="16">
        <f>G18*N52</f>
        <v>0</v>
      </c>
    </row>
    <row r="53" spans="2:15" ht="15">
      <c r="B53" s="4">
        <v>23</v>
      </c>
      <c r="C53" s="20">
        <v>8</v>
      </c>
      <c r="D53" s="20">
        <v>7.9</v>
      </c>
      <c r="E53" s="20">
        <v>8.5</v>
      </c>
      <c r="F53" s="20">
        <v>8.1</v>
      </c>
      <c r="G53" s="37">
        <v>8.2</v>
      </c>
      <c r="H53" s="12">
        <f t="shared" si="2"/>
        <v>8.14</v>
      </c>
      <c r="I53" s="13">
        <f>$J$31+G16*$N$31</f>
        <v>8.547152</v>
      </c>
      <c r="J53" s="13">
        <f t="shared" si="0"/>
        <v>7.984000000000001</v>
      </c>
      <c r="K53" s="14">
        <f>IF($J$31-G16*$N$31&gt;0,$J$31-G16*$N$31,0)</f>
        <v>7.420848000000001</v>
      </c>
      <c r="L53" s="15">
        <f t="shared" si="3"/>
        <v>0.5999999999999996</v>
      </c>
      <c r="M53" s="13">
        <f>G17*$N$31</f>
        <v>2.0632639999999998</v>
      </c>
      <c r="N53" s="14">
        <f t="shared" si="1"/>
        <v>0.976</v>
      </c>
      <c r="O53" s="16">
        <f>G18*N53</f>
        <v>0</v>
      </c>
    </row>
    <row r="54" spans="2:15" ht="15">
      <c r="B54" s="4">
        <v>24</v>
      </c>
      <c r="C54" s="20">
        <v>8.8</v>
      </c>
      <c r="D54" s="20">
        <v>8.6</v>
      </c>
      <c r="E54" s="20">
        <v>8.2</v>
      </c>
      <c r="F54" s="20">
        <v>7.9</v>
      </c>
      <c r="G54" s="37">
        <v>8</v>
      </c>
      <c r="H54" s="13">
        <f t="shared" si="2"/>
        <v>8.3</v>
      </c>
      <c r="I54" s="13">
        <f>$J$31+G16*$N$31</f>
        <v>8.547152</v>
      </c>
      <c r="J54" s="13">
        <f t="shared" si="0"/>
        <v>7.984000000000001</v>
      </c>
      <c r="K54" s="13">
        <f>IF($J$31-G16*$N$31&gt;0,$J$31-G16*$N$31,0)</f>
        <v>7.420848000000001</v>
      </c>
      <c r="L54" s="13">
        <f t="shared" si="3"/>
        <v>0.9000000000000004</v>
      </c>
      <c r="M54" s="13">
        <f>G17*$N$31</f>
        <v>2.0632639999999998</v>
      </c>
      <c r="N54" s="13">
        <f t="shared" si="1"/>
        <v>0.976</v>
      </c>
      <c r="O54" s="13">
        <f>G18*N54</f>
        <v>0</v>
      </c>
    </row>
    <row r="55" spans="2:12" ht="15">
      <c r="B55" s="17" t="s">
        <v>10</v>
      </c>
      <c r="H55" s="18">
        <f>SUM(H31:H54)</f>
        <v>199.60000000000002</v>
      </c>
      <c r="I55" s="17"/>
      <c r="J55" s="17"/>
      <c r="K55" s="17"/>
      <c r="L55" s="18">
        <f>SUM(L31:L54)</f>
        <v>24.4</v>
      </c>
    </row>
  </sheetData>
  <sheetProtection/>
  <mergeCells count="16">
    <mergeCell ref="O24:P24"/>
    <mergeCell ref="O23:P23"/>
    <mergeCell ref="O22:P22"/>
    <mergeCell ref="O21:P21"/>
    <mergeCell ref="O14:P14"/>
    <mergeCell ref="O16:P16"/>
    <mergeCell ref="O15:P15"/>
    <mergeCell ref="O20:P20"/>
    <mergeCell ref="O19:P19"/>
    <mergeCell ref="O18:P18"/>
    <mergeCell ref="O17:P17"/>
    <mergeCell ref="B3:N3"/>
    <mergeCell ref="O11:P11"/>
    <mergeCell ref="O12:P12"/>
    <mergeCell ref="O13:P13"/>
    <mergeCell ref="O10:P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bensaid</dc:creator>
  <cp:keywords/>
  <dc:description/>
  <cp:lastModifiedBy>Worapol Puaratanaaroonkorn</cp:lastModifiedBy>
  <cp:lastPrinted>2014-11-24T19:25:11Z</cp:lastPrinted>
  <dcterms:created xsi:type="dcterms:W3CDTF">2005-03-18T14:29:32Z</dcterms:created>
  <dcterms:modified xsi:type="dcterms:W3CDTF">2014-11-24T20:05:39Z</dcterms:modified>
  <cp:category/>
  <cp:version/>
  <cp:contentType/>
  <cp:contentStatus/>
</cp:coreProperties>
</file>